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TATION01 CELINE\CELINE\SITE INTERNET\NOUVEAU SITE\"/>
    </mc:Choice>
  </mc:AlternateContent>
  <xr:revisionPtr revIDLastSave="0" documentId="13_ncr:1_{01998A17-ECDC-4D8F-8C74-5D77C8070DA0}" xr6:coauthVersionLast="47" xr6:coauthVersionMax="47" xr10:uidLastSave="{00000000-0000-0000-0000-000000000000}"/>
  <bookViews>
    <workbookView xWindow="-120" yWindow="-120" windowWidth="29040" windowHeight="15720" tabRatio="524" xr2:uid="{18BFA5B4-0F06-4A33-877D-B69E283F80B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G37" i="1"/>
  <c r="F37" i="1"/>
  <c r="G10" i="1"/>
  <c r="F10" i="1"/>
  <c r="E10" i="1"/>
  <c r="I31" i="1"/>
  <c r="I5" i="1"/>
  <c r="D37" i="1" l="1"/>
  <c r="D10" i="1"/>
  <c r="I10" i="1" s="1"/>
  <c r="I6" i="1" l="1"/>
  <c r="I32" i="1"/>
  <c r="H37" i="1" s="1"/>
  <c r="I33" i="1" l="1"/>
  <c r="I7" i="1"/>
  <c r="H10" i="1"/>
  <c r="J10" i="1" s="1"/>
  <c r="I37" i="1" l="1"/>
  <c r="J37" i="1" s="1"/>
</calcChain>
</file>

<file path=xl/sharedStrings.xml><?xml version="1.0" encoding="utf-8"?>
<sst xmlns="http://schemas.openxmlformats.org/spreadsheetml/2006/main" count="54" uniqueCount="27">
  <si>
    <t>SMEA</t>
  </si>
  <si>
    <t>TVA</t>
  </si>
  <si>
    <t>HT</t>
  </si>
  <si>
    <t>TTC</t>
  </si>
  <si>
    <t xml:space="preserve">volume consommé à remplir </t>
  </si>
  <si>
    <t xml:space="preserve">MONTANT </t>
  </si>
  <si>
    <t>15-20-25-32</t>
  </si>
  <si>
    <t>40-50-60</t>
  </si>
  <si>
    <t>80-100</t>
  </si>
  <si>
    <t xml:space="preserve">Tranche </t>
  </si>
  <si>
    <t>Diamètre compteur</t>
  </si>
  <si>
    <t>I</t>
  </si>
  <si>
    <t>II</t>
  </si>
  <si>
    <t>III</t>
  </si>
  <si>
    <t>Prix du mètre cube HT</t>
  </si>
  <si>
    <t>Mètre cube consommé</t>
  </si>
  <si>
    <r>
      <t>1 à 800 M</t>
    </r>
    <r>
      <rPr>
        <sz val="11"/>
        <color theme="1"/>
        <rFont val="Calibri"/>
        <family val="2"/>
      </rPr>
      <t>³</t>
    </r>
  </si>
  <si>
    <r>
      <t>801 à 15 000 M</t>
    </r>
    <r>
      <rPr>
        <sz val="11"/>
        <color theme="1"/>
        <rFont val="Calibri"/>
        <family val="2"/>
      </rPr>
      <t>³</t>
    </r>
  </si>
  <si>
    <t>15 001 et au-delà</t>
  </si>
  <si>
    <t>CONSOMMATION</t>
  </si>
  <si>
    <t>TOTAL</t>
  </si>
  <si>
    <r>
      <t xml:space="preserve">SIMULATEUR DE FACTURE D'EAU POTABLE TARIFS 2025 POUR  </t>
    </r>
    <r>
      <rPr>
        <b/>
        <sz val="11"/>
        <color rgb="FFFF0000"/>
        <rFont val="Calibri"/>
        <family val="2"/>
        <scheme val="minor"/>
      </rPr>
      <t>RESIDENCE DOMESTIQUE</t>
    </r>
  </si>
  <si>
    <t>Montant abonnement 2025 TTC</t>
  </si>
  <si>
    <t>Redevance prélèvement à la source</t>
  </si>
  <si>
    <t>Redevance consommation d'eau potable</t>
  </si>
  <si>
    <t>Redevance pour performance des réseaux d'eau potable</t>
  </si>
  <si>
    <r>
      <t xml:space="preserve">SIMULATEUR DE FACTURE D'EAU POTABLE TARIFS 2025 POUR LES ABONNES </t>
    </r>
    <r>
      <rPr>
        <b/>
        <sz val="11"/>
        <color rgb="FFFF0000"/>
        <rFont val="Calibri"/>
        <family val="2"/>
        <scheme val="minor"/>
      </rPr>
      <t>NON SOUMIS A LA REDEVANCE CONSOMMATION D'EAU POTABLE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Herbager,,,) 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toutes communes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</si>
</sst>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quotePrefix="1" applyNumberFormat="1" applyBorder="1" applyProtection="1">
      <protection hidden="1"/>
    </xf>
    <xf numFmtId="2" fontId="0" fillId="0" borderId="0" xfId="0" applyNumberFormat="1"/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2" fontId="0" fillId="0" borderId="1" xfId="0" applyNumberFormat="1" applyBorder="1"/>
    <xf numFmtId="2" fontId="0" fillId="0" borderId="1" xfId="0" applyNumberFormat="1" applyBorder="1" applyAlignment="1">
      <alignment horizontal="center" vertical="center"/>
    </xf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 hidden="1"/>
    </xf>
    <xf numFmtId="165" fontId="0" fillId="0" borderId="1" xfId="0" applyNumberFormat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6273375069726548E-2"/>
          <c:y val="5.6553169761629628E-2"/>
          <c:w val="0.8450953950511404"/>
          <c:h val="0.7173018731020397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2BE-421D-9B7E-6C6DED0CF9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2BE-421D-9B7E-6C6DED0CF9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2BE-421D-9B7E-6C6DED0CF9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2BE-421D-9B7E-6C6DED0CF9F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-0.29652047069706217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A2BE-421D-9B7E-6C6DED0CF9F0}"/>
                </c:ext>
              </c:extLst>
            </c:dLbl>
            <c:dLbl>
              <c:idx val="1"/>
              <c:layout>
                <c:manualLayout>
                  <c:x val="0.21684320136009647"/>
                  <c:y val="0.2025028441410693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8832599748666778"/>
                      <c:h val="0.188059444787831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2BE-421D-9B7E-6C6DED0CF9F0}"/>
                </c:ext>
              </c:extLst>
            </c:dLbl>
            <c:dLbl>
              <c:idx val="2"/>
              <c:layout>
                <c:manualLayout>
                  <c:x val="0.13817450505271264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340944697796577"/>
                      <c:h val="0.183508819076796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2BE-421D-9B7E-6C6DED0CF9F0}"/>
                </c:ext>
              </c:extLst>
            </c:dLbl>
            <c:dLbl>
              <c:idx val="3"/>
              <c:layout>
                <c:manualLayout>
                  <c:x val="0.17064753882767919"/>
                  <c:y val="0.43686006825938567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385306028058343"/>
                      <c:h val="0.183508819076796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2BE-421D-9B7E-6C6DED0CF9F0}"/>
                </c:ext>
              </c:extLst>
            </c:dLbl>
            <c:dLbl>
              <c:idx val="4"/>
              <c:layout>
                <c:manualLayout>
                  <c:x val="-9.6823010839857102E-2"/>
                  <c:y val="-2.27531285551763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FFC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472C4"/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Feuil1!$D$36:$I$36</c:f>
              <c:strCache>
                <c:ptCount val="6"/>
                <c:pt idx="0">
                  <c:v>SMEA</c:v>
                </c:pt>
                <c:pt idx="1">
                  <c:v>Redevance consommation d'eau potable</c:v>
                </c:pt>
                <c:pt idx="2">
                  <c:v>Redevance prélèvement à la source</c:v>
                </c:pt>
                <c:pt idx="3">
                  <c:v>Redevance pour performance des réseaux d'eau potable</c:v>
                </c:pt>
                <c:pt idx="4">
                  <c:v>TVA</c:v>
                </c:pt>
                <c:pt idx="5">
                  <c:v>CONSOMMATION</c:v>
                </c:pt>
              </c:strCache>
            </c:strRef>
          </c:cat>
          <c:val>
            <c:numRef>
              <c:f>Feuil1!$D$37:$I$37</c:f>
              <c:numCache>
                <c:formatCode>0.00</c:formatCode>
                <c:ptCount val="6"/>
                <c:pt idx="0">
                  <c:v>0.15</c:v>
                </c:pt>
                <c:pt idx="1">
                  <c:v>0</c:v>
                </c:pt>
                <c:pt idx="2" formatCode="0.000">
                  <c:v>1.2999999999999999E-2</c:v>
                </c:pt>
                <c:pt idx="3" formatCode="General">
                  <c:v>0.02</c:v>
                </c:pt>
                <c:pt idx="4">
                  <c:v>0.11786499999999998</c:v>
                </c:pt>
                <c:pt idx="5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BE-421D-9B7E-6C6DED0CF9F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986316818589336E-2"/>
          <c:y val="0.1198740157480315"/>
          <c:w val="0.8296626059300547"/>
          <c:h val="0.577710786151730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7571-408C-888A-89043298CE6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571-408C-888A-89043298CE6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571-408C-888A-89043298CE6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4F9-419C-9087-0586A924181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95D2-4079-A460-458A06F3B12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1997961264016310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71-408C-888A-89043298CE6A}"/>
                </c:ext>
              </c:extLst>
            </c:dLbl>
            <c:dLbl>
              <c:idx val="1"/>
              <c:layout>
                <c:manualLayout>
                  <c:x val="-7.7571614659278781E-2"/>
                  <c:y val="-1.48560817084494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8176339068725"/>
                      <c:h val="0.105129588606438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571-408C-888A-89043298CE6A}"/>
                </c:ext>
              </c:extLst>
            </c:dLbl>
            <c:dLbl>
              <c:idx val="2"/>
              <c:layout>
                <c:manualLayout>
                  <c:x val="0.13333333333333333"/>
                  <c:y val="-5.75673166202414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9723923398465"/>
                      <c:h val="0.142612535550047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571-408C-888A-89043298CE6A}"/>
                </c:ext>
              </c:extLst>
            </c:dLbl>
            <c:dLbl>
              <c:idx val="3"/>
              <c:layout>
                <c:manualLayout>
                  <c:x val="8.4755983279867775E-2"/>
                  <c:y val="1.96729030041161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15123942840474"/>
                      <c:h val="0.146326555977160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4F9-419C-9087-0586A9241815}"/>
                </c:ext>
              </c:extLst>
            </c:dLbl>
            <c:dLbl>
              <c:idx val="4"/>
              <c:layout>
                <c:manualLayout>
                  <c:x val="6.1162079510703217E-2"/>
                  <c:y val="0.13651877133105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D2-4079-A460-458A06F3B12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Feuil1!$D$9:$I$9</c:f>
              <c:strCache>
                <c:ptCount val="6"/>
                <c:pt idx="0">
                  <c:v>SMEA</c:v>
                </c:pt>
                <c:pt idx="1">
                  <c:v>Redevance prélèvement à la source</c:v>
                </c:pt>
                <c:pt idx="2">
                  <c:v>Redevance consommation d'eau potable</c:v>
                </c:pt>
                <c:pt idx="3">
                  <c:v>Redevance pour performance des réseaux d'eau potable</c:v>
                </c:pt>
                <c:pt idx="4">
                  <c:v>TVA</c:v>
                </c:pt>
                <c:pt idx="5">
                  <c:v>CONSOMMATION</c:v>
                </c:pt>
              </c:strCache>
            </c:strRef>
          </c:cat>
          <c:val>
            <c:numRef>
              <c:f>Feuil1!$D$10:$I$10</c:f>
              <c:numCache>
                <c:formatCode>General</c:formatCode>
                <c:ptCount val="6"/>
                <c:pt idx="0">
                  <c:v>0.15</c:v>
                </c:pt>
                <c:pt idx="1">
                  <c:v>1.2999999999999999E-2</c:v>
                </c:pt>
                <c:pt idx="2">
                  <c:v>0.33</c:v>
                </c:pt>
                <c:pt idx="3">
                  <c:v>0.02</c:v>
                </c:pt>
                <c:pt idx="4" formatCode="0.00">
                  <c:v>0.136015</c:v>
                </c:pt>
                <c:pt idx="5" formatCode="0.00">
                  <c:v>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1-408C-888A-89043298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752476</xdr:colOff>
      <xdr:row>39</xdr:row>
      <xdr:rowOff>38099</xdr:rowOff>
    </xdr:from>
    <xdr:to>
      <xdr:col>7</xdr:col>
      <xdr:colOff>1276350</xdr:colOff>
      <xdr:row>53</xdr:row>
      <xdr:rowOff>161924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4E5FFE2A-8B9A-4625-81B8-42B002707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11</xdr:row>
      <xdr:rowOff>9525</xdr:rowOff>
    </xdr:from>
    <xdr:to>
      <xdr:col>8</xdr:col>
      <xdr:colOff>247650</xdr:colOff>
      <xdr:row>24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5EAC23C-79C3-4CA0-8373-C3E7D1293A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CCC87-324D-419D-8709-8ECC1BFAC6CA}">
  <dimension ref="A2:P62"/>
  <sheetViews>
    <sheetView showGridLines="0" tabSelected="1" topLeftCell="A28" zoomScaleNormal="100" workbookViewId="0">
      <selection activeCell="H32" sqref="H32"/>
    </sheetView>
  </sheetViews>
  <sheetFormatPr baseColWidth="10" defaultRowHeight="15" x14ac:dyDescent="0.25"/>
  <cols>
    <col min="1" max="1" width="12.7109375" customWidth="1"/>
    <col min="2" max="2" width="21.5703125" customWidth="1"/>
    <col min="3" max="3" width="3.7109375" hidden="1" customWidth="1"/>
    <col min="4" max="6" width="21" customWidth="1"/>
    <col min="7" max="7" width="23.5703125" customWidth="1"/>
    <col min="8" max="8" width="19.5703125" bestFit="1" customWidth="1"/>
    <col min="9" max="9" width="21.85546875" customWidth="1"/>
    <col min="10" max="13" width="8.28515625" customWidth="1"/>
    <col min="14" max="14" width="20.140625" bestFit="1" customWidth="1"/>
    <col min="15" max="15" width="20.140625" customWidth="1"/>
    <col min="16" max="16" width="18" bestFit="1" customWidth="1"/>
    <col min="17" max="17" width="17" customWidth="1"/>
  </cols>
  <sheetData>
    <row r="2" spans="2:16" ht="34.5" customHeight="1" x14ac:dyDescent="0.25">
      <c r="B2" s="18" t="s">
        <v>21</v>
      </c>
      <c r="C2" s="18"/>
      <c r="D2" s="18"/>
      <c r="E2" s="18"/>
      <c r="F2" s="18"/>
      <c r="G2" s="18"/>
      <c r="H2" s="18"/>
      <c r="I2" s="18"/>
      <c r="J2" s="18"/>
      <c r="K2" s="1"/>
      <c r="L2" s="1"/>
      <c r="M2" s="1"/>
      <c r="N2" s="2"/>
      <c r="O2" s="2"/>
      <c r="P2" s="1"/>
    </row>
    <row r="3" spans="2:16" ht="0.75" customHeight="1" x14ac:dyDescent="0.25">
      <c r="B3" s="18"/>
      <c r="C3" s="18"/>
      <c r="D3" s="18"/>
      <c r="E3" s="18"/>
      <c r="F3" s="18"/>
      <c r="G3" s="18"/>
      <c r="H3" s="18"/>
      <c r="I3" s="18"/>
      <c r="J3" s="18"/>
      <c r="K3" s="1"/>
      <c r="L3" s="1"/>
      <c r="M3" s="1"/>
      <c r="N3" s="2"/>
      <c r="O3" s="2"/>
      <c r="P3" s="2"/>
    </row>
    <row r="4" spans="2:16" ht="45" x14ac:dyDescent="0.25">
      <c r="B4" s="28" t="s">
        <v>0</v>
      </c>
      <c r="C4" s="28"/>
      <c r="D4" s="3" t="s">
        <v>23</v>
      </c>
      <c r="E4" s="3" t="s">
        <v>24</v>
      </c>
      <c r="F4" s="3" t="s">
        <v>25</v>
      </c>
      <c r="G4" s="4" t="s">
        <v>1</v>
      </c>
      <c r="H4" s="5" t="s">
        <v>4</v>
      </c>
      <c r="I4" s="3" t="s">
        <v>5</v>
      </c>
      <c r="J4" s="6"/>
      <c r="N4" s="2"/>
      <c r="O4" s="2"/>
      <c r="P4" s="2"/>
    </row>
    <row r="5" spans="2:16" x14ac:dyDescent="0.25">
      <c r="B5" s="27">
        <v>0.15</v>
      </c>
      <c r="C5" s="27"/>
      <c r="D5" s="6">
        <v>1.2999999999999999E-2</v>
      </c>
      <c r="E5" s="6">
        <v>0.33</v>
      </c>
      <c r="F5" s="6">
        <v>0.02</v>
      </c>
      <c r="G5" s="6">
        <v>5.5</v>
      </c>
      <c r="H5" s="13">
        <v>1</v>
      </c>
      <c r="I5" s="7">
        <f>IF(H5&lt;=800,(1.96*H5)+(H5*B5)+(H5*D5)+(H5*E5)+(H5*F5),IF(H5&gt;801&lt;=15000,(800*1.96)+(H5-800)*1.8+(H5*B5)+(H5*D5)+(H5*E5)+(H5*F5),IF(H5&lt;=15000,(800*1.96)+(H5-800)*1.8,IF(H5&gt;15000,(800*1.96)+(14200*1.8)+(H5-800-14200)*1.8,0)))+(H5*B5)+(H5*D5)+(H5*E5)+(H5*F5))</f>
        <v>2.4729999999999999</v>
      </c>
      <c r="J5" s="6" t="s">
        <v>2</v>
      </c>
    </row>
    <row r="6" spans="2:16" x14ac:dyDescent="0.25">
      <c r="B6" s="29"/>
      <c r="C6" s="29"/>
      <c r="D6" s="8"/>
      <c r="E6" s="8"/>
      <c r="F6" s="8"/>
      <c r="I6" s="9">
        <f>(I5*G5/100)</f>
        <v>0.136015</v>
      </c>
      <c r="J6" s="6" t="s">
        <v>1</v>
      </c>
    </row>
    <row r="7" spans="2:16" x14ac:dyDescent="0.25">
      <c r="B7" s="29"/>
      <c r="C7" s="29"/>
      <c r="I7" s="9">
        <f>SUM(I5:I6)</f>
        <v>2.6090149999999999</v>
      </c>
      <c r="J7" s="6" t="s">
        <v>3</v>
      </c>
    </row>
    <row r="9" spans="2:16" ht="45" x14ac:dyDescent="0.25">
      <c r="D9" s="4" t="s">
        <v>0</v>
      </c>
      <c r="E9" s="3" t="s">
        <v>23</v>
      </c>
      <c r="F9" s="3" t="s">
        <v>24</v>
      </c>
      <c r="G9" s="3" t="s">
        <v>25</v>
      </c>
      <c r="H9" s="6" t="s">
        <v>1</v>
      </c>
      <c r="I9" s="6" t="s">
        <v>19</v>
      </c>
      <c r="J9" s="6" t="s">
        <v>20</v>
      </c>
    </row>
    <row r="10" spans="2:16" x14ac:dyDescent="0.25">
      <c r="D10" s="10">
        <f>H5*B5</f>
        <v>0.15</v>
      </c>
      <c r="E10" s="6">
        <f>H5*D5</f>
        <v>1.2999999999999999E-2</v>
      </c>
      <c r="F10" s="6">
        <f>H5*E5</f>
        <v>0.33</v>
      </c>
      <c r="G10" s="6">
        <f>H5*F5</f>
        <v>0.02</v>
      </c>
      <c r="H10" s="9">
        <f>I6</f>
        <v>0.136015</v>
      </c>
      <c r="I10" s="9">
        <f>I5-D10-G10-E10-F10</f>
        <v>1.96</v>
      </c>
      <c r="J10" s="9">
        <f>SUM(D10:I10)</f>
        <v>2.6090149999999999</v>
      </c>
    </row>
    <row r="12" spans="2:16" ht="45" x14ac:dyDescent="0.25">
      <c r="N12" s="4" t="s">
        <v>9</v>
      </c>
      <c r="O12" s="4" t="s">
        <v>10</v>
      </c>
      <c r="P12" s="3" t="s">
        <v>22</v>
      </c>
    </row>
    <row r="13" spans="2:16" x14ac:dyDescent="0.25">
      <c r="N13" s="4" t="s">
        <v>11</v>
      </c>
      <c r="O13" s="4" t="s">
        <v>6</v>
      </c>
      <c r="P13" s="4">
        <v>92.84</v>
      </c>
    </row>
    <row r="14" spans="2:16" x14ac:dyDescent="0.25">
      <c r="N14" s="4" t="s">
        <v>12</v>
      </c>
      <c r="O14" s="4" t="s">
        <v>7</v>
      </c>
      <c r="P14" s="4">
        <v>181.46</v>
      </c>
    </row>
    <row r="15" spans="2:16" x14ac:dyDescent="0.25">
      <c r="N15" s="4" t="s">
        <v>13</v>
      </c>
      <c r="O15" s="4" t="s">
        <v>8</v>
      </c>
      <c r="P15" s="4">
        <v>247.93</v>
      </c>
    </row>
    <row r="18" spans="1:16" ht="30" x14ac:dyDescent="0.25">
      <c r="N18" s="4" t="s">
        <v>9</v>
      </c>
      <c r="O18" s="3" t="s">
        <v>15</v>
      </c>
      <c r="P18" s="3" t="s">
        <v>14</v>
      </c>
    </row>
    <row r="19" spans="1:16" x14ac:dyDescent="0.25">
      <c r="N19" s="4" t="s">
        <v>11</v>
      </c>
      <c r="O19" s="4" t="s">
        <v>16</v>
      </c>
      <c r="P19" s="12">
        <v>1.96</v>
      </c>
    </row>
    <row r="20" spans="1:16" ht="42" customHeight="1" x14ac:dyDescent="0.25">
      <c r="A20" s="1"/>
      <c r="N20" s="4" t="s">
        <v>12</v>
      </c>
      <c r="O20" s="4" t="s">
        <v>17</v>
      </c>
      <c r="P20" s="12">
        <v>1.8</v>
      </c>
    </row>
    <row r="21" spans="1:16" ht="11.25" customHeight="1" x14ac:dyDescent="0.25">
      <c r="A21" s="1"/>
      <c r="N21" s="4" t="s">
        <v>13</v>
      </c>
      <c r="O21" s="4" t="s">
        <v>18</v>
      </c>
      <c r="P21" s="12">
        <v>1.8</v>
      </c>
    </row>
    <row r="27" spans="1:16" x14ac:dyDescent="0.25">
      <c r="K27" s="1"/>
      <c r="L27" s="1"/>
      <c r="M27" s="1"/>
    </row>
    <row r="28" spans="1:16" x14ac:dyDescent="0.25">
      <c r="B28" s="19" t="s">
        <v>26</v>
      </c>
      <c r="C28" s="20"/>
      <c r="D28" s="20"/>
      <c r="E28" s="20"/>
      <c r="F28" s="20"/>
      <c r="G28" s="20"/>
      <c r="H28" s="20"/>
      <c r="I28" s="20"/>
      <c r="J28" s="21"/>
      <c r="K28" s="1"/>
      <c r="L28" s="1"/>
      <c r="M28" s="1"/>
    </row>
    <row r="29" spans="1:16" x14ac:dyDescent="0.25">
      <c r="B29" s="22"/>
      <c r="C29" s="23"/>
      <c r="D29" s="23"/>
      <c r="E29" s="23"/>
      <c r="F29" s="23"/>
      <c r="G29" s="23"/>
      <c r="H29" s="23"/>
      <c r="I29" s="23"/>
      <c r="J29" s="24"/>
    </row>
    <row r="30" spans="1:16" ht="45" x14ac:dyDescent="0.25">
      <c r="B30" s="25" t="s">
        <v>0</v>
      </c>
      <c r="C30" s="26"/>
      <c r="D30" s="3" t="s">
        <v>24</v>
      </c>
      <c r="E30" s="3" t="s">
        <v>23</v>
      </c>
      <c r="F30" s="3" t="s">
        <v>25</v>
      </c>
      <c r="G30" s="4" t="s">
        <v>1</v>
      </c>
      <c r="H30" s="5" t="s">
        <v>4</v>
      </c>
      <c r="I30" s="3" t="s">
        <v>5</v>
      </c>
      <c r="J30" s="6"/>
    </row>
    <row r="31" spans="1:16" x14ac:dyDescent="0.25">
      <c r="B31" s="15">
        <v>0.15</v>
      </c>
      <c r="C31" s="16"/>
      <c r="D31" s="11">
        <v>0</v>
      </c>
      <c r="E31" s="6">
        <v>1.2999999999999999E-2</v>
      </c>
      <c r="F31" s="6">
        <v>0.02</v>
      </c>
      <c r="G31" s="6">
        <v>5.5</v>
      </c>
      <c r="H31" s="14">
        <v>1</v>
      </c>
      <c r="I31" s="7">
        <f>IF(H31&lt;=800,(1.96*H31)+(H31*B31)+(H31*D31)+(H31*E31)+(H31*F31),IF(H31&gt;801&lt;=15000,(800*1.96)+(H31-800)*1.8+(H31*B31)+(H31*D31)+(H31*E31)+(H31*F31),IF(H31&lt;=15000,(800*1.96)+(H31-800)*1.8,IF(H31&gt;15000,(800*1.96)+(14200*1.8)+(H31-800-14200)*1.8,0)))+(H31*B31)+(H31*D31)+(H31*E31)+(H31*F31))</f>
        <v>2.1429999999999998</v>
      </c>
      <c r="J31" s="6" t="s">
        <v>2</v>
      </c>
    </row>
    <row r="32" spans="1:16" ht="15" customHeight="1" x14ac:dyDescent="0.25">
      <c r="B32" s="17"/>
      <c r="C32" s="17"/>
      <c r="I32" s="9">
        <f>(I31*G31/100)</f>
        <v>0.11786499999999998</v>
      </c>
      <c r="J32" s="6" t="s">
        <v>1</v>
      </c>
    </row>
    <row r="33" spans="2:10" x14ac:dyDescent="0.25">
      <c r="B33" s="17"/>
      <c r="C33" s="17"/>
      <c r="I33" s="9">
        <f>SUM(I31:I32)</f>
        <v>2.2608649999999999</v>
      </c>
      <c r="J33" s="6" t="s">
        <v>3</v>
      </c>
    </row>
    <row r="36" spans="2:10" ht="45" x14ac:dyDescent="0.25">
      <c r="D36" s="4" t="s">
        <v>0</v>
      </c>
      <c r="E36" s="3" t="s">
        <v>24</v>
      </c>
      <c r="F36" s="3" t="s">
        <v>23</v>
      </c>
      <c r="G36" s="3" t="s">
        <v>25</v>
      </c>
      <c r="H36" s="6" t="s">
        <v>1</v>
      </c>
      <c r="I36" s="6" t="s">
        <v>19</v>
      </c>
      <c r="J36" s="6" t="s">
        <v>20</v>
      </c>
    </row>
    <row r="37" spans="2:10" x14ac:dyDescent="0.25">
      <c r="D37" s="9">
        <f>H31*B31</f>
        <v>0.15</v>
      </c>
      <c r="E37" s="11">
        <f>H31*D31</f>
        <v>0</v>
      </c>
      <c r="F37" s="30">
        <f>H31*E31</f>
        <v>1.2999999999999999E-2</v>
      </c>
      <c r="G37" s="10">
        <f>H31*F31</f>
        <v>0.02</v>
      </c>
      <c r="H37" s="9">
        <f>I32</f>
        <v>0.11786499999999998</v>
      </c>
      <c r="I37" s="9">
        <f>I33-H37-D37-F37-G37</f>
        <v>1.96</v>
      </c>
      <c r="J37" s="9">
        <f>SUM(D37:I37)</f>
        <v>2.2608649999999999</v>
      </c>
    </row>
    <row r="52" spans="11:13" x14ac:dyDescent="0.25">
      <c r="K52" s="1"/>
      <c r="L52" s="1"/>
      <c r="M52" s="1"/>
    </row>
    <row r="53" spans="11:13" x14ac:dyDescent="0.25">
      <c r="K53" s="1"/>
      <c r="L53" s="1"/>
      <c r="M53" s="1"/>
    </row>
    <row r="55" spans="11:13" ht="15" customHeight="1" x14ac:dyDescent="0.25">
      <c r="K55" s="1"/>
      <c r="L55" s="1"/>
      <c r="M55" s="1"/>
    </row>
    <row r="56" spans="11:13" x14ac:dyDescent="0.25">
      <c r="K56" s="1"/>
      <c r="L56" s="1"/>
      <c r="M56" s="1"/>
    </row>
    <row r="62" spans="11:13" ht="15" customHeight="1" x14ac:dyDescent="0.25"/>
  </sheetData>
  <sheetProtection sheet="1" objects="1" scenarios="1"/>
  <protectedRanges>
    <protectedRange sqref="H5" name="Plage1"/>
  </protectedRanges>
  <mergeCells count="9">
    <mergeCell ref="B31:C31"/>
    <mergeCell ref="B32:C32"/>
    <mergeCell ref="B33:C33"/>
    <mergeCell ref="B2:J3"/>
    <mergeCell ref="B28:J29"/>
    <mergeCell ref="B30:C30"/>
    <mergeCell ref="B5:C5"/>
    <mergeCell ref="B4:C4"/>
    <mergeCell ref="B6:C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station01</dc:creator>
  <cp:lastModifiedBy>Station01</cp:lastModifiedBy>
  <cp:lastPrinted>2018-04-11T08:30:29Z</cp:lastPrinted>
  <dcterms:created xsi:type="dcterms:W3CDTF">2018-04-09T09:05:53Z</dcterms:created>
  <dcterms:modified xsi:type="dcterms:W3CDTF">2025-01-03T12:12:14Z</dcterms:modified>
</cp:coreProperties>
</file>